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15" windowWidth="15195" windowHeight="9675"/>
  </bookViews>
  <sheets>
    <sheet name="на подпись" sheetId="10" r:id="rId1"/>
  </sheets>
  <definedNames>
    <definedName name="_xlnm.Print_Titles" localSheetId="0">'на подпись'!$5:$6</definedName>
    <definedName name="_xlnm.Print_Area" localSheetId="0">'на подпись'!$B$1:$F$73</definedName>
  </definedNames>
  <calcPr calcId="125725"/>
</workbook>
</file>

<file path=xl/calcChain.xml><?xml version="1.0" encoding="utf-8"?>
<calcChain xmlns="http://schemas.openxmlformats.org/spreadsheetml/2006/main">
  <c r="G63" i="10"/>
  <c r="G64"/>
  <c r="G32"/>
  <c r="G33"/>
  <c r="G34"/>
  <c r="G36"/>
  <c r="G37"/>
  <c r="G38"/>
  <c r="G39"/>
  <c r="G42"/>
  <c r="G43"/>
  <c r="G44"/>
  <c r="G45"/>
  <c r="G46"/>
  <c r="G47"/>
  <c r="G49"/>
  <c r="G50"/>
  <c r="G51"/>
  <c r="G52"/>
  <c r="G54"/>
  <c r="G55"/>
  <c r="G56"/>
  <c r="G57"/>
  <c r="G58"/>
  <c r="G59"/>
  <c r="G60"/>
  <c r="G31"/>
  <c r="C63"/>
  <c r="C59"/>
  <c r="C57"/>
  <c r="C53"/>
  <c r="G53" s="1"/>
  <c r="C50"/>
  <c r="C45"/>
  <c r="C39"/>
  <c r="C43"/>
  <c r="C37"/>
  <c r="C31"/>
  <c r="E63"/>
  <c r="D63"/>
  <c r="F65"/>
  <c r="F64"/>
  <c r="E61"/>
  <c r="D61"/>
  <c r="F62"/>
  <c r="E59"/>
  <c r="D59"/>
  <c r="F60"/>
  <c r="E57"/>
  <c r="D57"/>
  <c r="F58"/>
  <c r="E53"/>
  <c r="D53"/>
  <c r="F56"/>
  <c r="F55"/>
  <c r="F54"/>
  <c r="E50"/>
  <c r="D50"/>
  <c r="F52"/>
  <c r="F51"/>
  <c r="E45"/>
  <c r="D45"/>
  <c r="F49"/>
  <c r="F48"/>
  <c r="F47"/>
  <c r="F46"/>
  <c r="E43"/>
  <c r="D43"/>
  <c r="F44"/>
  <c r="E39"/>
  <c r="D39"/>
  <c r="E37"/>
  <c r="D37"/>
  <c r="E31"/>
  <c r="D31"/>
  <c r="F42"/>
  <c r="F41"/>
  <c r="F40"/>
  <c r="F38"/>
  <c r="F36"/>
  <c r="F35"/>
  <c r="F34"/>
  <c r="F33"/>
  <c r="F32"/>
  <c r="C66" l="1"/>
  <c r="D66"/>
  <c r="D67" s="1"/>
  <c r="E66"/>
  <c r="G11"/>
  <c r="G12"/>
  <c r="G13"/>
  <c r="G14"/>
  <c r="G15"/>
  <c r="G16"/>
  <c r="G17"/>
  <c r="G18"/>
  <c r="G19"/>
  <c r="G20"/>
  <c r="G21"/>
  <c r="G22"/>
  <c r="G24"/>
  <c r="G25"/>
  <c r="G26"/>
  <c r="G27"/>
  <c r="G28"/>
  <c r="G10"/>
  <c r="G9"/>
  <c r="C8"/>
  <c r="C23"/>
  <c r="G23" s="1"/>
  <c r="F63"/>
  <c r="F61"/>
  <c r="F59"/>
  <c r="F57"/>
  <c r="F53"/>
  <c r="F50"/>
  <c r="F45"/>
  <c r="F43"/>
  <c r="F39"/>
  <c r="F37"/>
  <c r="F31"/>
  <c r="E8"/>
  <c r="D8"/>
  <c r="D23"/>
  <c r="E73"/>
  <c r="D73"/>
  <c r="C67" l="1"/>
  <c r="G66"/>
  <c r="G8"/>
  <c r="C29"/>
  <c r="G29" s="1"/>
  <c r="F23"/>
  <c r="F66"/>
  <c r="E67"/>
  <c r="F8"/>
</calcChain>
</file>

<file path=xl/sharedStrings.xml><?xml version="1.0" encoding="utf-8"?>
<sst xmlns="http://schemas.openxmlformats.org/spreadsheetml/2006/main" count="121" uniqueCount="119">
  <si>
    <t>Общегосударственные вопросы</t>
  </si>
  <si>
    <t>Расходы</t>
  </si>
  <si>
    <t>Иные источники внутреннего финансирования  дефицитов бюджетов</t>
  </si>
  <si>
    <t>Изменение остатков средств на счетах по учету  средств бюджета</t>
  </si>
  <si>
    <t>% исполнения</t>
  </si>
  <si>
    <t>Доходы</t>
  </si>
  <si>
    <t>Национальная экономика</t>
  </si>
  <si>
    <t>Наименование показателя</t>
  </si>
  <si>
    <t>Жилищно-коммунальное хозяйство</t>
  </si>
  <si>
    <t>налоги на прибыль, доходы</t>
  </si>
  <si>
    <t>налоги  на товары (работы, услуги), реализуемые на территории   Российской Федерации</t>
  </si>
  <si>
    <t>налоги на совокупный доход</t>
  </si>
  <si>
    <t>налоги на имущество</t>
  </si>
  <si>
    <t>налоги, сборы и регулярные платежи за пользование природными ресурсами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</si>
  <si>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</si>
  <si>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</si>
  <si>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</si>
  <si>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</si>
  <si>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</si>
  <si>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</si>
  <si>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</si>
  <si>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</si>
  <si>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</si>
  <si>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 от других бюджетов бюджетной системы Российской Федерации</t>
  </si>
  <si>
    <t>Образование</t>
  </si>
  <si>
    <t>Социальная политика</t>
  </si>
  <si>
    <t>(тыс. рублей)</t>
  </si>
  <si>
    <t>Национальная безопасность и правоохранительная деятельность</t>
  </si>
  <si>
    <t>Результат исполнения бюджета (дефицит "--", профицит "+")</t>
  </si>
  <si>
    <t>Кредиты кредитных организаций в валюте  Российской Федерации</t>
  </si>
  <si>
    <t>Бюджетные кредиты от других бюджетов бюджетной  системы Российской Федерации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</si>
  <si>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</si>
  <si>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</si>
  <si>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Налоговые и неналоговые доходы</t>
  </si>
  <si>
    <t>Безвозмездные поступления</t>
  </si>
  <si>
    <t>Всего:</t>
  </si>
  <si>
    <t>Культура, кинематография</t>
  </si>
  <si>
    <t>Физическая культура и спорт</t>
  </si>
  <si>
    <t>Средства массовой информации</t>
  </si>
  <si>
    <t>Обслуживание государственного долга</t>
  </si>
  <si>
    <t>Межбюджетные трансферты общего характера бюджетам муниципальных образований</t>
  </si>
  <si>
    <t>Источники внутреннего финансирования дефицита областного бюджета</t>
  </si>
  <si>
    <t>безвозмездные поступления от негосударственных  организаций</t>
  </si>
  <si>
    <t>Бюджетные назначения на 2016 год</t>
  </si>
  <si>
    <t>безвозмездные поступления от других бюджетов бюджетной системы субъектов Российской Федерации</t>
  </si>
  <si>
    <t>% исполнения 2016 года к 2015 году</t>
  </si>
  <si>
    <t>1 01 00000 00 0000 000</t>
  </si>
  <si>
    <t>1 03 00000 00 0000 000</t>
  </si>
  <si>
    <t>1 05 00000 00 0000 000</t>
  </si>
  <si>
    <t>1 08 00000 00 0000 000</t>
  </si>
  <si>
    <t>1 12 00000 00 0000 000</t>
  </si>
  <si>
    <t>1 14 00000 00 0000 000</t>
  </si>
  <si>
    <t>1 11 00000 00 0000 000</t>
  </si>
  <si>
    <t>1 16 00000 00 0000 000</t>
  </si>
  <si>
    <t>1 17 00000 00 0000 000</t>
  </si>
  <si>
    <t>2 00 00000 00 0000 000</t>
  </si>
  <si>
    <t>0100</t>
  </si>
  <si>
    <t>0103</t>
  </si>
  <si>
    <t>0104</t>
  </si>
  <si>
    <t>0106</t>
  </si>
  <si>
    <t>0111</t>
  </si>
  <si>
    <t>0113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</si>
  <si>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</si>
  <si>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</si>
  <si>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</si>
  <si>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</si>
  <si>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</si>
  <si>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0300</t>
  </si>
  <si>
    <t>0309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</si>
  <si>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</si>
  <si>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0400</t>
  </si>
  <si>
    <t>0405</t>
  </si>
  <si>
    <t>0409</t>
  </si>
  <si>
    <t>0412</t>
  </si>
  <si>
    <t>Сельское хозяйство и рыболовство</t>
  </si>
  <si>
    <t>Дорожное хозяйство (дорожные фонды)</t>
  </si>
  <si>
    <t>Другие вопросы в области национальной экономике</t>
  </si>
  <si>
    <t>0500</t>
  </si>
  <si>
    <t>0501</t>
  </si>
  <si>
    <t>Жилищное хозяйство</t>
  </si>
  <si>
    <t>0700</t>
  </si>
  <si>
    <t>0701</t>
  </si>
  <si>
    <t>0702</t>
  </si>
  <si>
    <t>0707</t>
  </si>
  <si>
    <t>0709</t>
  </si>
  <si>
    <t>Дошкольное образование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</si>
  <si>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</si>
  <si>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</si>
  <si>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</si>
  <si>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>0800</t>
  </si>
  <si>
    <t>0801</t>
  </si>
  <si>
    <t>Культура</t>
  </si>
  <si>
    <t>0802</t>
  </si>
  <si>
    <t>Другие вопросы в области культуры, кинематографии</t>
  </si>
  <si>
    <t>1000</t>
  </si>
  <si>
    <t>1001</t>
  </si>
  <si>
    <t>1003</t>
  </si>
  <si>
    <t>1004</t>
  </si>
  <si>
    <t>Пенсионное обеспечение</t>
  </si>
  <si>
    <t>Социальное обеспечение населения</t>
  </si>
  <si>
    <t>Охрана семьи и детства</t>
  </si>
  <si>
    <t>1100</t>
  </si>
  <si>
    <t>1101</t>
  </si>
  <si>
    <t xml:space="preserve">Физическая культура </t>
  </si>
  <si>
    <t>1200</t>
  </si>
  <si>
    <t>1202</t>
  </si>
  <si>
    <t>Периодическая печать и издательства</t>
  </si>
  <si>
    <t>1300</t>
  </si>
  <si>
    <t>1301</t>
  </si>
  <si>
    <t>Обслуживание внутреннего государственного и муниципального долга</t>
  </si>
  <si>
    <t>1400</t>
  </si>
  <si>
    <t>1401</t>
  </si>
  <si>
    <t>1403</t>
  </si>
  <si>
    <t>Дотации на ввыравнивание бюджетной обеспеченности субъектов Российской Федерации и муниципальных образований</t>
  </si>
  <si>
    <t>Прочие межбюджетные трансферты бюджетам субъектов Российской Федерации и муниципальных образований общего характера</t>
  </si>
  <si>
    <t>Кассовое исполнение
 за  январь-март 2015 года</t>
  </si>
  <si>
    <t>Кассовое исполнение
 за  январь-март 2016 года</t>
  </si>
  <si>
    <t>КБК</t>
  </si>
  <si>
    <t>Сведения                                                                                                                                                            об исполнении бюджета Романовского муниципального района Саратовской области 
за 1 квартал 2016 года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</si>
</sst>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4">
    <font>
      <sz val="8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164" fontId="0" fillId="0" borderId="0" xfId="0" applyNumberFormat="1"/>
    <xf numFmtId="0" fontId="2" fillId="0" borderId="0" xfId="0" applyFont="1"/>
    <xf numFmtId="0" fontId="0" fillId="2" borderId="0" xfId="0" applyFill="1" applyAlignment="1"/>
    <xf numFmtId="0" fontId="0" fillId="2" borderId="0" xfId="0" applyFill="1"/>
    <xf numFmtId="0" fontId="1" fillId="2" borderId="0" xfId="0" applyFont="1" applyFill="1"/>
    <xf numFmtId="0" fontId="2" fillId="2" borderId="0" xfId="0" applyFont="1" applyFill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/>
    <xf numFmtId="164" fontId="0" fillId="2" borderId="2" xfId="0" applyNumberFormat="1" applyFill="1" applyBorder="1" applyAlignment="1"/>
    <xf numFmtId="164" fontId="1" fillId="2" borderId="0" xfId="0" applyNumberFormat="1" applyFont="1" applyFill="1"/>
    <xf numFmtId="0" fontId="1" fillId="2" borderId="0" xfId="0" applyFont="1" applyFill="1" applyAlignment="1"/>
    <xf numFmtId="164" fontId="1" fillId="2" borderId="2" xfId="0" applyNumberFormat="1" applyFont="1" applyFill="1" applyBorder="1" applyAlignment="1"/>
    <xf numFmtId="164" fontId="1" fillId="0" borderId="2" xfId="0" applyNumberFormat="1" applyFont="1" applyFill="1" applyBorder="1" applyAlignment="1"/>
    <xf numFmtId="164" fontId="0" fillId="0" borderId="2" xfId="0" applyNumberFormat="1" applyFont="1" applyFill="1" applyBorder="1" applyAlignment="1"/>
    <xf numFmtId="164" fontId="2" fillId="0" borderId="2" xfId="0" applyNumberFormat="1" applyFont="1" applyFill="1" applyBorder="1" applyAlignment="1"/>
    <xf numFmtId="164" fontId="0" fillId="0" borderId="2" xfId="0" applyNumberFormat="1" applyFill="1" applyBorder="1" applyAlignment="1"/>
    <xf numFmtId="164" fontId="1" fillId="0" borderId="3" xfId="0" applyNumberFormat="1" applyFont="1" applyFill="1" applyBorder="1" applyAlignment="1"/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vertical="justify" wrapText="1"/>
    </xf>
    <xf numFmtId="0" fontId="2" fillId="2" borderId="8" xfId="0" applyFont="1" applyFill="1" applyBorder="1" applyAlignment="1">
      <alignment horizontal="left" vertical="justify" wrapText="1" indent="3"/>
    </xf>
    <xf numFmtId="0" fontId="2" fillId="2" borderId="8" xfId="0" applyFont="1" applyFill="1" applyBorder="1" applyAlignment="1">
      <alignment horizontal="left" vertical="top" wrapText="1" indent="3" readingOrder="1"/>
    </xf>
    <xf numFmtId="0" fontId="2" fillId="2" borderId="8" xfId="0" applyFont="1" applyFill="1" applyBorder="1" applyAlignment="1">
      <alignment horizontal="left" vertical="top" wrapText="1" indent="3"/>
    </xf>
    <xf numFmtId="0" fontId="1" fillId="2" borderId="8" xfId="0" applyFont="1" applyFill="1" applyBorder="1" applyAlignment="1">
      <alignment vertical="top" wrapText="1"/>
    </xf>
    <xf numFmtId="0" fontId="0" fillId="2" borderId="8" xfId="0" applyFill="1" applyBorder="1" applyAlignment="1">
      <alignment horizontal="left" vertical="top" wrapText="1" indent="3"/>
    </xf>
    <xf numFmtId="0" fontId="0" fillId="2" borderId="8" xfId="0" applyFill="1" applyBorder="1" applyAlignment="1">
      <alignment horizontal="left" vertical="top" wrapText="1" indent="3" readingOrder="1"/>
    </xf>
    <xf numFmtId="0" fontId="1" fillId="2" borderId="5" xfId="0" applyFont="1" applyFill="1" applyBorder="1" applyAlignment="1">
      <alignment vertical="top" wrapText="1"/>
    </xf>
    <xf numFmtId="0" fontId="2" fillId="2" borderId="8" xfId="0" applyFont="1" applyFill="1" applyBorder="1" applyAlignment="1">
      <alignment vertical="top" wrapText="1"/>
    </xf>
    <xf numFmtId="0" fontId="0" fillId="2" borderId="8" xfId="0" applyFill="1" applyBorder="1" applyAlignment="1">
      <alignment vertical="top" wrapText="1"/>
    </xf>
    <xf numFmtId="0" fontId="1" fillId="2" borderId="9" xfId="0" applyFont="1" applyFill="1" applyBorder="1" applyAlignment="1">
      <alignment vertical="top" wrapText="1"/>
    </xf>
    <xf numFmtId="0" fontId="0" fillId="0" borderId="2" xfId="0" applyBorder="1"/>
    <xf numFmtId="0" fontId="1" fillId="0" borderId="2" xfId="0" applyFont="1" applyBorder="1"/>
    <xf numFmtId="0" fontId="2" fillId="0" borderId="2" xfId="0" applyFont="1" applyBorder="1"/>
    <xf numFmtId="0" fontId="1" fillId="2" borderId="10" xfId="0" applyFont="1" applyFill="1" applyBorder="1" applyAlignment="1">
      <alignment horizontal="center" vertical="center" wrapText="1"/>
    </xf>
    <xf numFmtId="164" fontId="1" fillId="2" borderId="11" xfId="0" applyNumberFormat="1" applyFont="1" applyFill="1" applyBorder="1"/>
    <xf numFmtId="164" fontId="2" fillId="2" borderId="11" xfId="0" applyNumberFormat="1" applyFont="1" applyFill="1" applyBorder="1"/>
    <xf numFmtId="164" fontId="1" fillId="0" borderId="11" xfId="0" applyNumberFormat="1" applyFont="1" applyFill="1" applyBorder="1"/>
    <xf numFmtId="164" fontId="2" fillId="0" borderId="11" xfId="0" applyNumberFormat="1" applyFont="1" applyFill="1" applyBorder="1"/>
    <xf numFmtId="164" fontId="1" fillId="0" borderId="12" xfId="0" applyNumberFormat="1" applyFont="1" applyFill="1" applyBorder="1"/>
    <xf numFmtId="0" fontId="1" fillId="2" borderId="2" xfId="0" applyFont="1" applyFill="1" applyBorder="1"/>
    <xf numFmtId="4" fontId="2" fillId="2" borderId="8" xfId="0" applyNumberFormat="1" applyFont="1" applyFill="1" applyBorder="1" applyAlignment="1">
      <alignment horizontal="left" wrapText="1" indent="3"/>
    </xf>
    <xf numFmtId="0" fontId="2" fillId="2" borderId="8" xfId="0" applyFont="1" applyFill="1" applyBorder="1" applyAlignment="1">
      <alignment horizontal="left" wrapText="1" indent="3"/>
    </xf>
    <xf numFmtId="164" fontId="1" fillId="2" borderId="8" xfId="0" applyNumberFormat="1" applyFont="1" applyFill="1" applyBorder="1" applyAlignment="1">
      <alignment vertical="justify" wrapText="1"/>
    </xf>
    <xf numFmtId="0" fontId="0" fillId="0" borderId="2" xfId="0" applyFont="1" applyBorder="1"/>
    <xf numFmtId="164" fontId="1" fillId="2" borderId="5" xfId="0" applyNumberFormat="1" applyFont="1" applyFill="1" applyBorder="1" applyAlignment="1">
      <alignment vertical="top" wrapText="1"/>
    </xf>
    <xf numFmtId="165" fontId="1" fillId="2" borderId="2" xfId="0" applyNumberFormat="1" applyFont="1" applyFill="1" applyBorder="1"/>
    <xf numFmtId="165" fontId="0" fillId="0" borderId="2" xfId="0" applyNumberFormat="1" applyBorder="1"/>
    <xf numFmtId="49" fontId="0" fillId="0" borderId="2" xfId="0" applyNumberForma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0" fillId="2" borderId="8" xfId="0" applyFont="1" applyFill="1" applyBorder="1" applyAlignment="1">
      <alignment vertical="top" wrapText="1"/>
    </xf>
    <xf numFmtId="164" fontId="0" fillId="0" borderId="11" xfId="0" applyNumberFormat="1" applyFont="1" applyFill="1" applyBorder="1"/>
    <xf numFmtId="0" fontId="0" fillId="2" borderId="5" xfId="0" applyFill="1" applyBorder="1" applyAlignment="1">
      <alignment vertical="top" wrapText="1"/>
    </xf>
    <xf numFmtId="165" fontId="2" fillId="2" borderId="8" xfId="0" applyNumberFormat="1" applyFont="1" applyFill="1" applyBorder="1" applyAlignment="1">
      <alignment wrapText="1"/>
    </xf>
    <xf numFmtId="165" fontId="1" fillId="2" borderId="8" xfId="0" applyNumberFormat="1" applyFont="1" applyFill="1" applyBorder="1" applyAlignment="1">
      <alignment wrapText="1"/>
    </xf>
    <xf numFmtId="165" fontId="0" fillId="2" borderId="8" xfId="0" applyNumberFormat="1" applyFont="1" applyFill="1" applyBorder="1" applyAlignment="1">
      <alignment wrapText="1"/>
    </xf>
    <xf numFmtId="165" fontId="0" fillId="2" borderId="2" xfId="0" applyNumberFormat="1" applyFont="1" applyFill="1" applyBorder="1" applyAlignment="1">
      <alignment wrapText="1"/>
    </xf>
    <xf numFmtId="165" fontId="1" fillId="2" borderId="2" xfId="0" applyNumberFormat="1" applyFont="1" applyFill="1" applyBorder="1" applyAlignment="1">
      <alignment wrapText="1"/>
    </xf>
    <xf numFmtId="164" fontId="1" fillId="2" borderId="8" xfId="0" applyNumberFormat="1" applyFont="1" applyFill="1" applyBorder="1" applyAlignment="1">
      <alignment wrapText="1"/>
    </xf>
    <xf numFmtId="0" fontId="2" fillId="2" borderId="8" xfId="0" applyFont="1" applyFill="1" applyBorder="1" applyAlignment="1">
      <alignment wrapText="1"/>
    </xf>
    <xf numFmtId="0" fontId="1" fillId="2" borderId="9" xfId="0" applyFont="1" applyFill="1" applyBorder="1" applyAlignment="1"/>
    <xf numFmtId="165" fontId="1" fillId="0" borderId="2" xfId="0" applyNumberFormat="1" applyFont="1" applyBorder="1"/>
    <xf numFmtId="165" fontId="0" fillId="0" borderId="2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7" xfId="0" applyBorder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3"/>
  <sheetViews>
    <sheetView tabSelected="1" zoomScale="110" zoomScaleNormal="110" workbookViewId="0">
      <selection activeCell="B4" sqref="B4"/>
    </sheetView>
  </sheetViews>
  <sheetFormatPr defaultRowHeight="11.25"/>
  <cols>
    <col min="1" max="1" width="21.6640625" customWidth="1"/>
    <col min="2" max="2" width="53.1640625" style="6" customWidth="1"/>
    <col min="3" max="3" width="18" style="6" customWidth="1"/>
    <col min="4" max="4" width="16.6640625" style="6" customWidth="1"/>
    <col min="5" max="5" width="16" style="6" customWidth="1"/>
    <col min="6" max="6" width="14.83203125" style="7" customWidth="1"/>
    <col min="7" max="7" width="16" customWidth="1"/>
    <col min="8" max="8" width="7.5" customWidth="1"/>
    <col min="9" max="9" width="11.6640625" bestFit="1" customWidth="1"/>
  </cols>
  <sheetData>
    <row r="1" spans="1:9" s="1" customFormat="1">
      <c r="A1" s="71"/>
      <c r="B1" s="74" t="s">
        <v>118</v>
      </c>
      <c r="C1" s="74"/>
      <c r="D1" s="74"/>
      <c r="E1" s="74"/>
      <c r="F1" s="74"/>
      <c r="G1" s="72"/>
    </row>
    <row r="2" spans="1:9" s="1" customFormat="1">
      <c r="A2" s="71"/>
      <c r="B2" s="74"/>
      <c r="C2" s="74"/>
      <c r="D2" s="74"/>
      <c r="E2" s="74"/>
      <c r="F2" s="74"/>
      <c r="G2" s="72"/>
    </row>
    <row r="3" spans="1:9" ht="28.5" customHeight="1">
      <c r="A3" s="71"/>
      <c r="B3" s="74"/>
      <c r="C3" s="74"/>
      <c r="D3" s="74"/>
      <c r="E3" s="74"/>
      <c r="F3" s="74"/>
      <c r="G3" s="72"/>
    </row>
    <row r="4" spans="1:9" s="1" customFormat="1" ht="12" thickBot="1">
      <c r="A4" s="71"/>
      <c r="B4" s="6"/>
      <c r="C4" s="6"/>
      <c r="D4" s="6"/>
      <c r="E4" s="6"/>
      <c r="F4" s="9" t="s">
        <v>26</v>
      </c>
      <c r="G4" s="73"/>
    </row>
    <row r="5" spans="1:9" s="2" customFormat="1" ht="63" customHeight="1" thickBot="1">
      <c r="A5" s="67" t="s">
        <v>117</v>
      </c>
      <c r="B5" s="21" t="s">
        <v>7</v>
      </c>
      <c r="C5" s="10" t="s">
        <v>115</v>
      </c>
      <c r="D5" s="10" t="s">
        <v>43</v>
      </c>
      <c r="E5" s="10" t="s">
        <v>116</v>
      </c>
      <c r="F5" s="36" t="s">
        <v>4</v>
      </c>
      <c r="G5" s="69" t="s">
        <v>45</v>
      </c>
    </row>
    <row r="6" spans="1:9" s="2" customFormat="1" ht="12" customHeight="1" thickBot="1">
      <c r="A6" s="67">
        <v>1</v>
      </c>
      <c r="B6" s="21">
        <v>2</v>
      </c>
      <c r="C6" s="21">
        <v>3</v>
      </c>
      <c r="D6" s="10">
        <v>4</v>
      </c>
      <c r="E6" s="10">
        <v>5</v>
      </c>
      <c r="F6" s="36">
        <v>6</v>
      </c>
      <c r="G6" s="68">
        <v>7</v>
      </c>
    </row>
    <row r="7" spans="1:9" s="2" customFormat="1" ht="12" customHeight="1">
      <c r="A7" s="66"/>
      <c r="B7" s="75" t="s">
        <v>5</v>
      </c>
      <c r="C7" s="75"/>
      <c r="D7" s="76"/>
      <c r="E7" s="76"/>
      <c r="F7" s="76"/>
      <c r="G7" s="66"/>
    </row>
    <row r="8" spans="1:9">
      <c r="A8" s="33"/>
      <c r="B8" s="22" t="s">
        <v>33</v>
      </c>
      <c r="C8" s="45">
        <f>C9+C10+C11+C14+C16+C17+C19+C21+C22</f>
        <v>8027.1</v>
      </c>
      <c r="D8" s="15">
        <f>SUM(D9:D22)</f>
        <v>31895.299999999996</v>
      </c>
      <c r="E8" s="15">
        <f>SUM(E9:E22)</f>
        <v>10641.8</v>
      </c>
      <c r="F8" s="37">
        <f>E8/D8*100</f>
        <v>33.364790423667436</v>
      </c>
      <c r="G8" s="48">
        <f>E8/C8*100</f>
        <v>132.57340758181658</v>
      </c>
      <c r="H8" s="8"/>
    </row>
    <row r="9" spans="1:9">
      <c r="A9" s="33" t="s">
        <v>46</v>
      </c>
      <c r="B9" s="23" t="s">
        <v>9</v>
      </c>
      <c r="C9" s="43">
        <v>2280.9</v>
      </c>
      <c r="D9" s="12">
        <v>13545.6</v>
      </c>
      <c r="E9" s="11">
        <v>2167.6999999999998</v>
      </c>
      <c r="F9" s="38">
        <v>16</v>
      </c>
      <c r="G9" s="49">
        <f>E9/C9*100</f>
        <v>95.037046779779899</v>
      </c>
      <c r="H9" s="4"/>
      <c r="I9" s="4"/>
    </row>
    <row r="10" spans="1:9" ht="22.5">
      <c r="A10" s="33" t="s">
        <v>47</v>
      </c>
      <c r="B10" s="24" t="s">
        <v>10</v>
      </c>
      <c r="C10" s="44">
        <v>308.10000000000002</v>
      </c>
      <c r="D10" s="12">
        <v>7450.2</v>
      </c>
      <c r="E10" s="11">
        <v>1867.3</v>
      </c>
      <c r="F10" s="38">
        <v>25.1</v>
      </c>
      <c r="G10" s="49">
        <f>E10/C10*100</f>
        <v>606.06945796819207</v>
      </c>
    </row>
    <row r="11" spans="1:9">
      <c r="A11" s="33" t="s">
        <v>48</v>
      </c>
      <c r="B11" s="25" t="s">
        <v>11</v>
      </c>
      <c r="C11" s="44">
        <v>1652.6</v>
      </c>
      <c r="D11" s="12">
        <v>4930.5</v>
      </c>
      <c r="E11" s="11">
        <v>5178.7</v>
      </c>
      <c r="F11" s="38">
        <v>105</v>
      </c>
      <c r="G11" s="49">
        <f t="shared" ref="G11:G29" si="0">E11/C11*100</f>
        <v>313.36681592641901</v>
      </c>
    </row>
    <row r="12" spans="1:9" hidden="1">
      <c r="A12" s="33"/>
      <c r="B12" s="25" t="s">
        <v>12</v>
      </c>
      <c r="C12" s="44"/>
      <c r="D12" s="12"/>
      <c r="E12" s="11"/>
      <c r="F12" s="38"/>
      <c r="G12" s="49" t="e">
        <f t="shared" si="0"/>
        <v>#DIV/0!</v>
      </c>
    </row>
    <row r="13" spans="1:9" ht="1.5" customHeight="1">
      <c r="A13" s="33"/>
      <c r="B13" s="24" t="s">
        <v>13</v>
      </c>
      <c r="C13" s="44"/>
      <c r="D13" s="12"/>
      <c r="E13" s="11"/>
      <c r="F13" s="38"/>
      <c r="G13" s="49" t="e">
        <f t="shared" si="0"/>
        <v>#DIV/0!</v>
      </c>
    </row>
    <row r="14" spans="1:9" s="3" customFormat="1">
      <c r="A14" s="46" t="s">
        <v>49</v>
      </c>
      <c r="B14" s="25" t="s">
        <v>14</v>
      </c>
      <c r="C14" s="44">
        <v>112.1</v>
      </c>
      <c r="D14" s="12">
        <v>420</v>
      </c>
      <c r="E14" s="11">
        <v>69.2</v>
      </c>
      <c r="F14" s="38">
        <v>16.47</v>
      </c>
      <c r="G14" s="49">
        <f t="shared" si="0"/>
        <v>61.730597680642283</v>
      </c>
    </row>
    <row r="15" spans="1:9" ht="0.75" customHeight="1">
      <c r="A15" s="33"/>
      <c r="B15" s="25" t="s">
        <v>15</v>
      </c>
      <c r="C15" s="44"/>
      <c r="D15" s="12"/>
      <c r="E15" s="11"/>
      <c r="F15" s="38"/>
      <c r="G15" s="49" t="e">
        <f t="shared" si="0"/>
        <v>#DIV/0!</v>
      </c>
    </row>
    <row r="16" spans="1:9" ht="22.5">
      <c r="A16" s="33" t="s">
        <v>52</v>
      </c>
      <c r="B16" s="25" t="s">
        <v>16</v>
      </c>
      <c r="C16" s="44">
        <v>149.19999999999999</v>
      </c>
      <c r="D16" s="12">
        <v>1289</v>
      </c>
      <c r="E16" s="11">
        <v>210.4</v>
      </c>
      <c r="F16" s="38">
        <v>16.32</v>
      </c>
      <c r="G16" s="49">
        <f t="shared" si="0"/>
        <v>141.01876675603216</v>
      </c>
    </row>
    <row r="17" spans="1:9" ht="10.5" customHeight="1">
      <c r="A17" s="33" t="s">
        <v>50</v>
      </c>
      <c r="B17" s="25" t="s">
        <v>17</v>
      </c>
      <c r="C17" s="44">
        <v>30.7</v>
      </c>
      <c r="D17" s="12">
        <v>100.8</v>
      </c>
      <c r="E17" s="11">
        <v>39.799999999999997</v>
      </c>
      <c r="F17" s="38">
        <v>39.479999999999997</v>
      </c>
      <c r="G17" s="49">
        <f t="shared" si="0"/>
        <v>129.6416938110749</v>
      </c>
    </row>
    <row r="18" spans="1:9" s="3" customFormat="1" ht="22.5" hidden="1">
      <c r="A18" s="34"/>
      <c r="B18" s="25" t="s">
        <v>18</v>
      </c>
      <c r="C18" s="44"/>
      <c r="D18" s="12"/>
      <c r="E18" s="11"/>
      <c r="F18" s="38"/>
      <c r="G18" s="49" t="e">
        <f t="shared" si="0"/>
        <v>#DIV/0!</v>
      </c>
    </row>
    <row r="19" spans="1:9" ht="13.5" customHeight="1">
      <c r="A19" s="33" t="s">
        <v>51</v>
      </c>
      <c r="B19" s="25" t="s">
        <v>19</v>
      </c>
      <c r="C19" s="44">
        <v>3258.9</v>
      </c>
      <c r="D19" s="12">
        <v>3405.1</v>
      </c>
      <c r="E19" s="11">
        <v>1008.5</v>
      </c>
      <c r="F19" s="38">
        <v>29.61</v>
      </c>
      <c r="G19" s="49">
        <f t="shared" si="0"/>
        <v>30.946024732271628</v>
      </c>
    </row>
    <row r="20" spans="1:9" hidden="1">
      <c r="A20" s="33"/>
      <c r="B20" s="25" t="s">
        <v>20</v>
      </c>
      <c r="C20" s="44"/>
      <c r="D20" s="12"/>
      <c r="E20" s="11"/>
      <c r="F20" s="38"/>
      <c r="G20" s="49" t="e">
        <f t="shared" si="0"/>
        <v>#DIV/0!</v>
      </c>
    </row>
    <row r="21" spans="1:9">
      <c r="A21" s="33" t="s">
        <v>53</v>
      </c>
      <c r="B21" s="25" t="s">
        <v>21</v>
      </c>
      <c r="C21" s="44">
        <v>232.3</v>
      </c>
      <c r="D21" s="12">
        <v>744.1</v>
      </c>
      <c r="E21" s="11">
        <v>95.9</v>
      </c>
      <c r="F21" s="38">
        <v>12.88</v>
      </c>
      <c r="G21" s="49">
        <f t="shared" si="0"/>
        <v>41.282823934567368</v>
      </c>
    </row>
    <row r="22" spans="1:9">
      <c r="A22" s="33" t="s">
        <v>54</v>
      </c>
      <c r="B22" s="25" t="s">
        <v>22</v>
      </c>
      <c r="C22" s="44">
        <v>2.2999999999999998</v>
      </c>
      <c r="D22" s="12">
        <v>10</v>
      </c>
      <c r="E22" s="11">
        <v>4.3</v>
      </c>
      <c r="F22" s="38">
        <v>43</v>
      </c>
      <c r="G22" s="49">
        <f t="shared" si="0"/>
        <v>186.95652173913044</v>
      </c>
    </row>
    <row r="23" spans="1:9">
      <c r="A23" s="33" t="s">
        <v>55</v>
      </c>
      <c r="B23" s="26" t="s">
        <v>34</v>
      </c>
      <c r="C23" s="26">
        <f>C24+C25+C28</f>
        <v>30678.899999999998</v>
      </c>
      <c r="D23" s="15">
        <f>D24+D25+D26+D27+D28</f>
        <v>165100.5</v>
      </c>
      <c r="E23" s="15">
        <v>27867.7</v>
      </c>
      <c r="F23" s="37">
        <f t="shared" ref="F23" si="1">E23/D23*100</f>
        <v>16.879234163433786</v>
      </c>
      <c r="G23" s="49">
        <f t="shared" si="0"/>
        <v>90.836698838615476</v>
      </c>
      <c r="H23" s="8"/>
    </row>
    <row r="24" spans="1:9" ht="24" customHeight="1">
      <c r="A24" s="33"/>
      <c r="B24" s="25" t="s">
        <v>23</v>
      </c>
      <c r="C24" s="25">
        <v>1456.1</v>
      </c>
      <c r="D24" s="12">
        <v>79.5</v>
      </c>
      <c r="E24" s="11">
        <v>0</v>
      </c>
      <c r="F24" s="38">
        <v>0</v>
      </c>
      <c r="G24" s="49">
        <f t="shared" si="0"/>
        <v>0</v>
      </c>
    </row>
    <row r="25" spans="1:9" ht="24" customHeight="1">
      <c r="A25" s="33"/>
      <c r="B25" s="27" t="s">
        <v>44</v>
      </c>
      <c r="C25" s="27">
        <v>32092.6</v>
      </c>
      <c r="D25" s="12">
        <v>165404.5</v>
      </c>
      <c r="E25" s="11">
        <v>28251.200000000001</v>
      </c>
      <c r="F25" s="38">
        <v>17.809999999999999</v>
      </c>
      <c r="G25" s="49">
        <f t="shared" si="0"/>
        <v>88.030262428098695</v>
      </c>
    </row>
    <row r="26" spans="1:9" ht="2.25" hidden="1" customHeight="1">
      <c r="A26" s="33"/>
      <c r="B26" s="28" t="s">
        <v>42</v>
      </c>
      <c r="C26" s="28"/>
      <c r="D26" s="12"/>
      <c r="E26" s="11"/>
      <c r="F26" s="38"/>
      <c r="G26" s="49" t="e">
        <f t="shared" si="0"/>
        <v>#DIV/0!</v>
      </c>
    </row>
    <row r="27" spans="1:9" ht="38.25" hidden="1" customHeight="1">
      <c r="A27" s="33"/>
      <c r="B27" s="25" t="s">
        <v>31</v>
      </c>
      <c r="C27" s="25"/>
      <c r="D27" s="12"/>
      <c r="E27" s="11"/>
      <c r="F27" s="38"/>
      <c r="G27" s="49" t="e">
        <f t="shared" si="0"/>
        <v>#DIV/0!</v>
      </c>
    </row>
    <row r="28" spans="1:9" ht="27" customHeight="1">
      <c r="A28" s="33"/>
      <c r="B28" s="25" t="s">
        <v>32</v>
      </c>
      <c r="C28" s="25">
        <v>-2869.8</v>
      </c>
      <c r="D28" s="12">
        <v>-383.5</v>
      </c>
      <c r="E28" s="11">
        <v>-383.5</v>
      </c>
      <c r="F28" s="38">
        <v>100</v>
      </c>
      <c r="G28" s="49">
        <f t="shared" si="0"/>
        <v>13.363300578437521</v>
      </c>
    </row>
    <row r="29" spans="1:9">
      <c r="A29" s="33"/>
      <c r="B29" s="29" t="s">
        <v>35</v>
      </c>
      <c r="C29" s="47">
        <f>C23+C8</f>
        <v>38706</v>
      </c>
      <c r="D29" s="15">
        <v>196995.8</v>
      </c>
      <c r="E29" s="15">
        <v>38509.5</v>
      </c>
      <c r="F29" s="39">
        <v>19.54</v>
      </c>
      <c r="G29" s="64">
        <f t="shared" si="0"/>
        <v>99.492326771043253</v>
      </c>
      <c r="H29" s="14"/>
      <c r="I29" s="1"/>
    </row>
    <row r="30" spans="1:9">
      <c r="A30" s="33"/>
      <c r="B30" s="77" t="s">
        <v>1</v>
      </c>
      <c r="C30" s="77"/>
      <c r="D30" s="77"/>
      <c r="E30" s="77"/>
      <c r="F30" s="77"/>
      <c r="G30" s="33"/>
      <c r="H30" s="1"/>
      <c r="I30" s="1"/>
    </row>
    <row r="31" spans="1:9">
      <c r="A31" s="51" t="s">
        <v>56</v>
      </c>
      <c r="B31" s="26" t="s">
        <v>0</v>
      </c>
      <c r="C31" s="57">
        <f>SUM(C32:C36)</f>
        <v>4515.8999999999996</v>
      </c>
      <c r="D31" s="16">
        <f>SUM(D32:D36)</f>
        <v>17671.699999999997</v>
      </c>
      <c r="E31" s="16">
        <f>SUM(E32:E36)</f>
        <v>4724.5999999999995</v>
      </c>
      <c r="F31" s="39">
        <f t="shared" ref="F31:F66" si="2">E31/D31*100</f>
        <v>26.735401800619069</v>
      </c>
      <c r="G31" s="64">
        <f>E31/C31*100</f>
        <v>104.62144865918199</v>
      </c>
      <c r="H31" s="1"/>
      <c r="I31" s="1"/>
    </row>
    <row r="32" spans="1:9" ht="33.75">
      <c r="A32" s="50" t="s">
        <v>57</v>
      </c>
      <c r="B32" s="30" t="s">
        <v>62</v>
      </c>
      <c r="C32" s="56">
        <v>197</v>
      </c>
      <c r="D32" s="17">
        <v>990</v>
      </c>
      <c r="E32" s="18">
        <v>180.4</v>
      </c>
      <c r="F32" s="40">
        <f t="shared" si="2"/>
        <v>18.222222222222221</v>
      </c>
      <c r="G32" s="65">
        <f t="shared" ref="G32:G66" si="3">E32/C32*100</f>
        <v>91.573604060913709</v>
      </c>
      <c r="H32" s="1"/>
      <c r="I32" s="1"/>
    </row>
    <row r="33" spans="1:9" ht="45">
      <c r="A33" s="50" t="s">
        <v>58</v>
      </c>
      <c r="B33" s="31" t="s">
        <v>63</v>
      </c>
      <c r="C33" s="56">
        <v>2571.6</v>
      </c>
      <c r="D33" s="17">
        <v>10943.8</v>
      </c>
      <c r="E33" s="18">
        <v>3078.2</v>
      </c>
      <c r="F33" s="40">
        <f t="shared" si="2"/>
        <v>28.127341508434</v>
      </c>
      <c r="G33" s="65">
        <f t="shared" si="3"/>
        <v>119.69979779125836</v>
      </c>
      <c r="H33" s="1"/>
      <c r="I33" s="1"/>
    </row>
    <row r="34" spans="1:9" ht="33.75">
      <c r="A34" s="50" t="s">
        <v>59</v>
      </c>
      <c r="B34" s="31" t="s">
        <v>64</v>
      </c>
      <c r="C34" s="56">
        <v>881.5</v>
      </c>
      <c r="D34" s="17">
        <v>3968.8</v>
      </c>
      <c r="E34" s="18">
        <v>878.6</v>
      </c>
      <c r="F34" s="40">
        <f t="shared" si="2"/>
        <v>22.137673856077402</v>
      </c>
      <c r="G34" s="65">
        <f t="shared" si="3"/>
        <v>99.671015314804308</v>
      </c>
      <c r="H34" s="1"/>
      <c r="I34" s="1"/>
    </row>
    <row r="35" spans="1:9">
      <c r="A35" s="50" t="s">
        <v>60</v>
      </c>
      <c r="B35" s="31" t="s">
        <v>65</v>
      </c>
      <c r="C35" s="56">
        <v>0</v>
      </c>
      <c r="D35" s="17">
        <v>10</v>
      </c>
      <c r="E35" s="18">
        <v>0</v>
      </c>
      <c r="F35" s="40">
        <f t="shared" si="2"/>
        <v>0</v>
      </c>
      <c r="G35" s="65"/>
      <c r="H35" s="1"/>
      <c r="I35" s="1"/>
    </row>
    <row r="36" spans="1:9">
      <c r="A36" s="50" t="s">
        <v>61</v>
      </c>
      <c r="B36" s="31" t="s">
        <v>66</v>
      </c>
      <c r="C36" s="56">
        <v>865.8</v>
      </c>
      <c r="D36" s="17">
        <v>1759.1</v>
      </c>
      <c r="E36" s="18">
        <v>587.4</v>
      </c>
      <c r="F36" s="40">
        <f t="shared" si="2"/>
        <v>33.39207549314991</v>
      </c>
      <c r="G36" s="65">
        <f t="shared" si="3"/>
        <v>67.844767844767844</v>
      </c>
      <c r="H36" s="1"/>
      <c r="I36" s="1"/>
    </row>
    <row r="37" spans="1:9" ht="12" customHeight="1">
      <c r="A37" s="51" t="s">
        <v>67</v>
      </c>
      <c r="B37" s="26" t="s">
        <v>27</v>
      </c>
      <c r="C37" s="57">
        <f>C38</f>
        <v>215.7</v>
      </c>
      <c r="D37" s="16">
        <f>D38</f>
        <v>1160.7</v>
      </c>
      <c r="E37" s="16">
        <f>E38</f>
        <v>294.39999999999998</v>
      </c>
      <c r="F37" s="39">
        <f t="shared" si="2"/>
        <v>25.364004480055137</v>
      </c>
      <c r="G37" s="64">
        <f t="shared" si="3"/>
        <v>136.48585999072787</v>
      </c>
      <c r="H37" s="1"/>
      <c r="I37" s="1"/>
    </row>
    <row r="38" spans="1:9" ht="33.75">
      <c r="A38" s="52" t="s">
        <v>68</v>
      </c>
      <c r="B38" s="31" t="s">
        <v>69</v>
      </c>
      <c r="C38" s="56">
        <v>215.7</v>
      </c>
      <c r="D38" s="18">
        <v>1160.7</v>
      </c>
      <c r="E38" s="18">
        <v>294.39999999999998</v>
      </c>
      <c r="F38" s="40">
        <f t="shared" si="2"/>
        <v>25.364004480055137</v>
      </c>
      <c r="G38" s="65">
        <f t="shared" si="3"/>
        <v>136.48585999072787</v>
      </c>
      <c r="H38" s="1"/>
      <c r="I38" s="1"/>
    </row>
    <row r="39" spans="1:9">
      <c r="A39" s="51" t="s">
        <v>70</v>
      </c>
      <c r="B39" s="26" t="s">
        <v>6</v>
      </c>
      <c r="C39" s="57">
        <f>SUM(C40:C42)</f>
        <v>10.3</v>
      </c>
      <c r="D39" s="16">
        <f>SUM(D40:D42)</f>
        <v>15712.1</v>
      </c>
      <c r="E39" s="16">
        <f>SUM(E40:E42)</f>
        <v>78</v>
      </c>
      <c r="F39" s="39">
        <f t="shared" si="2"/>
        <v>0.49643268563718407</v>
      </c>
      <c r="G39" s="64">
        <f t="shared" si="3"/>
        <v>757.28155339805824</v>
      </c>
      <c r="H39" s="1"/>
      <c r="I39" s="1"/>
    </row>
    <row r="40" spans="1:9">
      <c r="A40" s="52" t="s">
        <v>71</v>
      </c>
      <c r="B40" s="31" t="s">
        <v>74</v>
      </c>
      <c r="C40" s="56"/>
      <c r="D40" s="18">
        <v>697.5</v>
      </c>
      <c r="E40" s="19">
        <v>0</v>
      </c>
      <c r="F40" s="40">
        <f t="shared" si="2"/>
        <v>0</v>
      </c>
      <c r="G40" s="64"/>
      <c r="H40" s="1"/>
      <c r="I40" s="1"/>
    </row>
    <row r="41" spans="1:9">
      <c r="A41" s="52" t="s">
        <v>72</v>
      </c>
      <c r="B41" s="31" t="s">
        <v>75</v>
      </c>
      <c r="C41" s="56"/>
      <c r="D41" s="18">
        <v>14973.6</v>
      </c>
      <c r="E41" s="19">
        <v>78</v>
      </c>
      <c r="F41" s="40">
        <f t="shared" si="2"/>
        <v>0.52091681359192177</v>
      </c>
      <c r="G41" s="64"/>
      <c r="H41" s="1"/>
      <c r="I41" s="1"/>
    </row>
    <row r="42" spans="1:9">
      <c r="A42" s="52" t="s">
        <v>73</v>
      </c>
      <c r="B42" s="31" t="s">
        <v>76</v>
      </c>
      <c r="C42" s="56">
        <v>10.3</v>
      </c>
      <c r="D42" s="18">
        <v>41</v>
      </c>
      <c r="E42" s="19">
        <v>0</v>
      </c>
      <c r="F42" s="40">
        <f t="shared" si="2"/>
        <v>0</v>
      </c>
      <c r="G42" s="65">
        <f t="shared" si="3"/>
        <v>0</v>
      </c>
      <c r="H42" s="1"/>
      <c r="I42" s="1"/>
    </row>
    <row r="43" spans="1:9">
      <c r="A43" s="51" t="s">
        <v>77</v>
      </c>
      <c r="B43" s="26" t="s">
        <v>8</v>
      </c>
      <c r="C43" s="57">
        <f>C44</f>
        <v>310</v>
      </c>
      <c r="D43" s="16">
        <f>D44</f>
        <v>58</v>
      </c>
      <c r="E43" s="16">
        <f>E44</f>
        <v>4.4000000000000004</v>
      </c>
      <c r="F43" s="39">
        <f t="shared" si="2"/>
        <v>7.5862068965517251</v>
      </c>
      <c r="G43" s="64">
        <f t="shared" si="3"/>
        <v>1.4193548387096775</v>
      </c>
      <c r="H43" s="1"/>
      <c r="I43" s="1"/>
    </row>
    <row r="44" spans="1:9">
      <c r="A44" s="52" t="s">
        <v>78</v>
      </c>
      <c r="B44" s="53" t="s">
        <v>79</v>
      </c>
      <c r="C44" s="58">
        <v>310</v>
      </c>
      <c r="D44" s="17">
        <v>58</v>
      </c>
      <c r="E44" s="17">
        <v>4.4000000000000004</v>
      </c>
      <c r="F44" s="54">
        <f t="shared" si="2"/>
        <v>7.5862068965517251</v>
      </c>
      <c r="G44" s="65">
        <f t="shared" si="3"/>
        <v>1.4193548387096775</v>
      </c>
      <c r="H44" s="1"/>
      <c r="I44" s="1"/>
    </row>
    <row r="45" spans="1:9">
      <c r="A45" s="51" t="s">
        <v>80</v>
      </c>
      <c r="B45" s="26" t="s">
        <v>24</v>
      </c>
      <c r="C45" s="57">
        <f>SUM(C46:C49)</f>
        <v>31104.5</v>
      </c>
      <c r="D45" s="16">
        <f>SUM(D46:D49)</f>
        <v>141582.1</v>
      </c>
      <c r="E45" s="16">
        <f>SUM(E46:E49)</f>
        <v>28201.7</v>
      </c>
      <c r="F45" s="39">
        <f t="shared" si="2"/>
        <v>19.918972808003272</v>
      </c>
      <c r="G45" s="64">
        <f t="shared" si="3"/>
        <v>90.667588291083291</v>
      </c>
      <c r="H45" s="1"/>
      <c r="I45" s="1"/>
    </row>
    <row r="46" spans="1:9">
      <c r="A46" s="50" t="s">
        <v>81</v>
      </c>
      <c r="B46" s="53" t="s">
        <v>85</v>
      </c>
      <c r="C46" s="58">
        <v>6454.4</v>
      </c>
      <c r="D46" s="17">
        <v>29029.4</v>
      </c>
      <c r="E46" s="17">
        <v>5263.4</v>
      </c>
      <c r="F46" s="54">
        <f t="shared" si="2"/>
        <v>18.131273812066386</v>
      </c>
      <c r="G46" s="65">
        <f t="shared" si="3"/>
        <v>81.54747149231531</v>
      </c>
      <c r="H46" s="1"/>
      <c r="I46" s="1"/>
    </row>
    <row r="47" spans="1:9">
      <c r="A47" s="50" t="s">
        <v>82</v>
      </c>
      <c r="B47" s="53" t="s">
        <v>86</v>
      </c>
      <c r="C47" s="58">
        <v>23374.6</v>
      </c>
      <c r="D47" s="17">
        <v>106210.8</v>
      </c>
      <c r="E47" s="17">
        <v>21627.599999999999</v>
      </c>
      <c r="F47" s="54">
        <f t="shared" si="2"/>
        <v>20.362900947926196</v>
      </c>
      <c r="G47" s="65">
        <f t="shared" si="3"/>
        <v>92.526075312518714</v>
      </c>
      <c r="H47" s="1"/>
      <c r="I47" s="1"/>
    </row>
    <row r="48" spans="1:9">
      <c r="A48" s="50" t="s">
        <v>83</v>
      </c>
      <c r="B48" s="53" t="s">
        <v>87</v>
      </c>
      <c r="C48" s="58"/>
      <c r="D48" s="17">
        <v>300</v>
      </c>
      <c r="E48" s="17">
        <v>0</v>
      </c>
      <c r="F48" s="54">
        <f t="shared" si="2"/>
        <v>0</v>
      </c>
      <c r="G48" s="65"/>
      <c r="H48" s="1"/>
      <c r="I48" s="1"/>
    </row>
    <row r="49" spans="1:9">
      <c r="A49" s="50" t="s">
        <v>84</v>
      </c>
      <c r="B49" s="53" t="s">
        <v>88</v>
      </c>
      <c r="C49" s="58">
        <v>1275.5</v>
      </c>
      <c r="D49" s="17">
        <v>6041.9</v>
      </c>
      <c r="E49" s="17">
        <v>1310.7</v>
      </c>
      <c r="F49" s="54">
        <f t="shared" si="2"/>
        <v>21.693507009384465</v>
      </c>
      <c r="G49" s="65">
        <f t="shared" si="3"/>
        <v>102.75970207761662</v>
      </c>
      <c r="H49" s="1"/>
      <c r="I49" s="1"/>
    </row>
    <row r="50" spans="1:9">
      <c r="A50" s="51" t="s">
        <v>89</v>
      </c>
      <c r="B50" s="26" t="s">
        <v>36</v>
      </c>
      <c r="C50" s="57">
        <f>SUM(C51:C52)</f>
        <v>5674.5</v>
      </c>
      <c r="D50" s="16">
        <f>SUM(D51:D52)</f>
        <v>20451.5</v>
      </c>
      <c r="E50" s="16">
        <f>SUM(E51:E52)</f>
        <v>5794.0999999999995</v>
      </c>
      <c r="F50" s="39">
        <f t="shared" si="2"/>
        <v>28.330929271691563</v>
      </c>
      <c r="G50" s="64">
        <f t="shared" si="3"/>
        <v>102.10767468499427</v>
      </c>
      <c r="H50" s="1"/>
      <c r="I50" s="1"/>
    </row>
    <row r="51" spans="1:9">
      <c r="A51" s="52" t="s">
        <v>90</v>
      </c>
      <c r="B51" s="31" t="s">
        <v>91</v>
      </c>
      <c r="C51" s="6">
        <v>5331.2</v>
      </c>
      <c r="D51" s="17">
        <v>18848.2</v>
      </c>
      <c r="E51" s="17">
        <v>5516.9</v>
      </c>
      <c r="F51" s="54">
        <f t="shared" si="2"/>
        <v>29.270169034708882</v>
      </c>
      <c r="G51" s="65">
        <f t="shared" si="3"/>
        <v>103.48326830732293</v>
      </c>
      <c r="H51" s="1"/>
      <c r="I51" s="1"/>
    </row>
    <row r="52" spans="1:9">
      <c r="A52" s="50" t="s">
        <v>92</v>
      </c>
      <c r="B52" s="31" t="s">
        <v>93</v>
      </c>
      <c r="C52" s="58">
        <v>343.3</v>
      </c>
      <c r="D52" s="17">
        <v>1603.3</v>
      </c>
      <c r="E52" s="17">
        <v>277.2</v>
      </c>
      <c r="F52" s="54">
        <f t="shared" si="2"/>
        <v>17.289340734734608</v>
      </c>
      <c r="G52" s="65">
        <f t="shared" si="3"/>
        <v>80.745703466355963</v>
      </c>
      <c r="H52" s="1"/>
      <c r="I52" s="1"/>
    </row>
    <row r="53" spans="1:9">
      <c r="A53" s="51" t="s">
        <v>94</v>
      </c>
      <c r="B53" s="26" t="s">
        <v>25</v>
      </c>
      <c r="C53" s="57">
        <f>SUM(C54:C56)</f>
        <v>615.1</v>
      </c>
      <c r="D53" s="16">
        <f>SUM(D54:D56)</f>
        <v>2901.3</v>
      </c>
      <c r="E53" s="16">
        <f>SUM(E54:E56)</f>
        <v>337.3</v>
      </c>
      <c r="F53" s="39">
        <f t="shared" si="2"/>
        <v>11.625822906972735</v>
      </c>
      <c r="G53" s="64">
        <f t="shared" si="3"/>
        <v>54.836611933019022</v>
      </c>
      <c r="H53" s="1"/>
      <c r="I53" s="1"/>
    </row>
    <row r="54" spans="1:9">
      <c r="A54" s="52" t="s">
        <v>95</v>
      </c>
      <c r="B54" s="31" t="s">
        <v>98</v>
      </c>
      <c r="C54" s="58">
        <v>54.4</v>
      </c>
      <c r="D54" s="17">
        <v>108.7</v>
      </c>
      <c r="E54" s="17">
        <v>30.8</v>
      </c>
      <c r="F54" s="54">
        <f t="shared" si="2"/>
        <v>28.334866605335783</v>
      </c>
      <c r="G54" s="65">
        <f t="shared" si="3"/>
        <v>56.617647058823529</v>
      </c>
      <c r="H54" s="1"/>
      <c r="I54" s="1"/>
    </row>
    <row r="55" spans="1:9">
      <c r="A55" s="52" t="s">
        <v>96</v>
      </c>
      <c r="B55" s="31" t="s">
        <v>99</v>
      </c>
      <c r="C55" s="58">
        <v>465</v>
      </c>
      <c r="D55" s="17">
        <v>1951.9</v>
      </c>
      <c r="E55" s="17">
        <v>200.7</v>
      </c>
      <c r="F55" s="54">
        <f t="shared" si="2"/>
        <v>10.282289051693221</v>
      </c>
      <c r="G55" s="65">
        <f t="shared" si="3"/>
        <v>43.161290322580641</v>
      </c>
      <c r="H55" s="1"/>
      <c r="I55" s="1"/>
    </row>
    <row r="56" spans="1:9">
      <c r="A56" s="52" t="s">
        <v>97</v>
      </c>
      <c r="B56" s="31" t="s">
        <v>100</v>
      </c>
      <c r="C56" s="58">
        <v>95.7</v>
      </c>
      <c r="D56" s="17">
        <v>840.7</v>
      </c>
      <c r="E56" s="17">
        <v>105.8</v>
      </c>
      <c r="F56" s="54">
        <f t="shared" si="2"/>
        <v>12.584750802902342</v>
      </c>
      <c r="G56" s="65">
        <f t="shared" si="3"/>
        <v>110.55381400208985</v>
      </c>
      <c r="H56" s="1"/>
      <c r="I56" s="1"/>
    </row>
    <row r="57" spans="1:9">
      <c r="A57" s="51" t="s">
        <v>101</v>
      </c>
      <c r="B57" s="26" t="s">
        <v>37</v>
      </c>
      <c r="C57" s="57">
        <f>C58</f>
        <v>4.9000000000000004</v>
      </c>
      <c r="D57" s="16">
        <f>D58</f>
        <v>130</v>
      </c>
      <c r="E57" s="16">
        <f>E58</f>
        <v>32</v>
      </c>
      <c r="F57" s="39">
        <f t="shared" si="2"/>
        <v>24.615384615384617</v>
      </c>
      <c r="G57" s="64">
        <f t="shared" si="3"/>
        <v>653.06122448979579</v>
      </c>
      <c r="H57" s="1"/>
      <c r="I57" s="1"/>
    </row>
    <row r="58" spans="1:9">
      <c r="A58" s="52" t="s">
        <v>102</v>
      </c>
      <c r="B58" s="53" t="s">
        <v>103</v>
      </c>
      <c r="C58" s="58">
        <v>4.9000000000000004</v>
      </c>
      <c r="D58" s="17">
        <v>130</v>
      </c>
      <c r="E58" s="17">
        <v>32</v>
      </c>
      <c r="F58" s="54">
        <f t="shared" si="2"/>
        <v>24.615384615384617</v>
      </c>
      <c r="G58" s="65">
        <f t="shared" si="3"/>
        <v>653.06122448979579</v>
      </c>
      <c r="H58" s="1"/>
      <c r="I58" s="1"/>
    </row>
    <row r="59" spans="1:9">
      <c r="A59" s="51" t="s">
        <v>104</v>
      </c>
      <c r="B59" s="26" t="s">
        <v>38</v>
      </c>
      <c r="C59" s="57">
        <f>C60</f>
        <v>25</v>
      </c>
      <c r="D59" s="16">
        <f>D60</f>
        <v>55</v>
      </c>
      <c r="E59" s="16">
        <f>E60</f>
        <v>55</v>
      </c>
      <c r="F59" s="39">
        <f t="shared" si="2"/>
        <v>100</v>
      </c>
      <c r="G59" s="64">
        <f t="shared" si="3"/>
        <v>220.00000000000003</v>
      </c>
      <c r="H59" s="1"/>
      <c r="I59" s="1"/>
    </row>
    <row r="60" spans="1:9">
      <c r="A60" s="52" t="s">
        <v>105</v>
      </c>
      <c r="B60" s="53" t="s">
        <v>106</v>
      </c>
      <c r="C60" s="58">
        <v>25</v>
      </c>
      <c r="D60" s="17">
        <v>55</v>
      </c>
      <c r="E60" s="17">
        <v>55</v>
      </c>
      <c r="F60" s="54">
        <f t="shared" si="2"/>
        <v>100</v>
      </c>
      <c r="G60" s="65">
        <f t="shared" si="3"/>
        <v>220.00000000000003</v>
      </c>
      <c r="H60" s="1"/>
      <c r="I60" s="1"/>
    </row>
    <row r="61" spans="1:9">
      <c r="A61" s="51" t="s">
        <v>107</v>
      </c>
      <c r="B61" s="26" t="s">
        <v>39</v>
      </c>
      <c r="C61" s="57"/>
      <c r="D61" s="16">
        <f>D62</f>
        <v>11.5</v>
      </c>
      <c r="E61" s="16">
        <f>E62</f>
        <v>0</v>
      </c>
      <c r="F61" s="39">
        <f t="shared" si="2"/>
        <v>0</v>
      </c>
      <c r="G61" s="65"/>
      <c r="H61" s="1"/>
      <c r="I61" s="1"/>
    </row>
    <row r="62" spans="1:9" ht="22.5">
      <c r="A62" s="52" t="s">
        <v>108</v>
      </c>
      <c r="B62" s="53" t="s">
        <v>109</v>
      </c>
      <c r="C62" s="58"/>
      <c r="D62" s="17">
        <v>11.5</v>
      </c>
      <c r="E62" s="17">
        <v>0</v>
      </c>
      <c r="F62" s="54">
        <f t="shared" si="2"/>
        <v>0</v>
      </c>
      <c r="G62" s="65"/>
      <c r="H62" s="1"/>
      <c r="I62" s="1"/>
    </row>
    <row r="63" spans="1:9" ht="22.5">
      <c r="A63" s="51" t="s">
        <v>110</v>
      </c>
      <c r="B63" s="26" t="s">
        <v>40</v>
      </c>
      <c r="C63" s="57">
        <f>C64</f>
        <v>188.9</v>
      </c>
      <c r="D63" s="16">
        <f>SUM(D64:D65)</f>
        <v>1012.6999999999999</v>
      </c>
      <c r="E63" s="16">
        <f>SUM(E64:E65)</f>
        <v>144</v>
      </c>
      <c r="F63" s="39">
        <f t="shared" si="2"/>
        <v>14.219413449195223</v>
      </c>
      <c r="G63" s="64">
        <f t="shared" si="3"/>
        <v>76.230809952355742</v>
      </c>
      <c r="H63" s="1"/>
      <c r="I63" s="1"/>
    </row>
    <row r="64" spans="1:9" ht="33.75">
      <c r="A64" s="50" t="s">
        <v>111</v>
      </c>
      <c r="B64" s="55" t="s">
        <v>113</v>
      </c>
      <c r="C64" s="59">
        <v>188.9</v>
      </c>
      <c r="D64" s="17">
        <v>784.8</v>
      </c>
      <c r="E64" s="17">
        <v>144</v>
      </c>
      <c r="F64" s="54">
        <f t="shared" si="2"/>
        <v>18.348623853211009</v>
      </c>
      <c r="G64" s="65">
        <f t="shared" si="3"/>
        <v>76.230809952355742</v>
      </c>
      <c r="H64" s="1"/>
      <c r="I64" s="1"/>
    </row>
    <row r="65" spans="1:9" ht="33.75">
      <c r="A65" s="50" t="s">
        <v>112</v>
      </c>
      <c r="B65" s="55" t="s">
        <v>114</v>
      </c>
      <c r="C65" s="59"/>
      <c r="D65" s="17">
        <v>227.9</v>
      </c>
      <c r="E65" s="17">
        <v>0</v>
      </c>
      <c r="F65" s="54">
        <f t="shared" si="2"/>
        <v>0</v>
      </c>
      <c r="G65" s="65"/>
      <c r="H65" s="1"/>
      <c r="I65" s="1"/>
    </row>
    <row r="66" spans="1:9">
      <c r="A66" s="33"/>
      <c r="B66" s="29" t="s">
        <v>35</v>
      </c>
      <c r="C66" s="60">
        <f>C31+C37+C39+C43+C45+C50+C53+C57+C59+C63</f>
        <v>42664.800000000003</v>
      </c>
      <c r="D66" s="16">
        <f>D31+D37+D39+D43+D45+D50+D53+D57+D59+D61+D63</f>
        <v>200746.6</v>
      </c>
      <c r="E66" s="16">
        <f>E31+E37+E39+E43+E45+E50+E53+E57+E59+E61+E63</f>
        <v>39665.5</v>
      </c>
      <c r="F66" s="39">
        <f t="shared" si="2"/>
        <v>19.758989691481698</v>
      </c>
      <c r="G66" s="64">
        <f t="shared" si="3"/>
        <v>92.970083066134137</v>
      </c>
      <c r="H66" s="14"/>
      <c r="I66" s="1"/>
    </row>
    <row r="67" spans="1:9" ht="22.5">
      <c r="A67" s="33"/>
      <c r="B67" s="26" t="s">
        <v>28</v>
      </c>
      <c r="C67" s="61">
        <f>C29-C66</f>
        <v>-3958.8000000000029</v>
      </c>
      <c r="D67" s="16">
        <f>D29-D66</f>
        <v>-3750.8000000000175</v>
      </c>
      <c r="E67" s="16">
        <f>E29-E66</f>
        <v>-1156</v>
      </c>
      <c r="F67" s="40"/>
      <c r="G67" s="42"/>
      <c r="H67" s="13"/>
      <c r="I67" s="4"/>
    </row>
    <row r="68" spans="1:9">
      <c r="A68" s="33"/>
      <c r="B68" s="78" t="s">
        <v>41</v>
      </c>
      <c r="C68" s="78"/>
      <c r="D68" s="78"/>
      <c r="E68" s="78"/>
      <c r="F68" s="78"/>
      <c r="G68" s="33"/>
    </row>
    <row r="69" spans="1:9" s="5" customFormat="1" ht="22.5">
      <c r="A69" s="35"/>
      <c r="B69" s="30" t="s">
        <v>29</v>
      </c>
      <c r="C69" s="30"/>
      <c r="D69" s="18"/>
      <c r="E69" s="18"/>
      <c r="F69" s="40"/>
      <c r="G69" s="35"/>
    </row>
    <row r="70" spans="1:9" ht="25.5" customHeight="1">
      <c r="A70" s="33"/>
      <c r="B70" s="31" t="s">
        <v>30</v>
      </c>
      <c r="C70" s="31"/>
      <c r="D70" s="18"/>
      <c r="E70" s="18"/>
      <c r="F70" s="40"/>
      <c r="G70" s="33"/>
    </row>
    <row r="71" spans="1:9" s="5" customFormat="1" ht="22.5">
      <c r="A71" s="35"/>
      <c r="B71" s="30" t="s">
        <v>2</v>
      </c>
      <c r="C71" s="62"/>
      <c r="D71" s="18"/>
      <c r="E71" s="18"/>
      <c r="F71" s="40"/>
      <c r="G71" s="35"/>
    </row>
    <row r="72" spans="1:9" s="5" customFormat="1" ht="22.5">
      <c r="A72" s="35"/>
      <c r="B72" s="30" t="s">
        <v>3</v>
      </c>
      <c r="C72" s="62">
        <v>3958.8</v>
      </c>
      <c r="D72" s="17">
        <v>3750.07</v>
      </c>
      <c r="E72" s="18">
        <v>1156</v>
      </c>
      <c r="F72" s="40"/>
      <c r="G72" s="35"/>
    </row>
    <row r="73" spans="1:9" ht="12" thickBot="1">
      <c r="A73" s="70"/>
      <c r="B73" s="32" t="s">
        <v>35</v>
      </c>
      <c r="C73" s="63">
        <v>3958.8</v>
      </c>
      <c r="D73" s="20">
        <f>SUM(D69:D72)</f>
        <v>3750.07</v>
      </c>
      <c r="E73" s="20">
        <f>SUM(E69:E72)</f>
        <v>1156</v>
      </c>
      <c r="F73" s="41"/>
      <c r="G73" s="70"/>
    </row>
  </sheetData>
  <mergeCells count="6">
    <mergeCell ref="B68:F68"/>
    <mergeCell ref="A1:A4"/>
    <mergeCell ref="G1:G4"/>
    <mergeCell ref="B1:F3"/>
    <mergeCell ref="B7:F7"/>
    <mergeCell ref="B30:F30"/>
  </mergeCells>
  <printOptions horizontalCentered="1"/>
  <pageMargins left="0.59055118110236227" right="0.39370078740157483" top="0.55118110236220474" bottom="0.59055118110236227" header="0.59055118110236227" footer="0.51181102362204722"/>
  <pageSetup paperSize="9" scale="9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на подпись</vt:lpstr>
      <vt:lpstr>'на подпись'!Заголовки_для_печати</vt:lpstr>
      <vt:lpstr>'на подпись'!Область_печати</vt:lpstr>
    </vt:vector>
  </TitlesOfParts>
  <Company>Министерство финансов Саратовской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FinAdmin</dc:creator>
  <cp:lastModifiedBy>1</cp:lastModifiedBy>
  <cp:lastPrinted>2016-09-12T07:24:48Z</cp:lastPrinted>
  <dcterms:created xsi:type="dcterms:W3CDTF">2009-04-17T07:03:32Z</dcterms:created>
  <dcterms:modified xsi:type="dcterms:W3CDTF">2017-05-23T12:55:20Z</dcterms:modified>
</cp:coreProperties>
</file>